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<sst xmlns="http://schemas.openxmlformats.org/spreadsheetml/2006/main" count="115" uniqueCount="35">
  <si>
    <t>Wk. 1</t>
  </si>
  <si>
    <t>Wk. 2</t>
  </si>
  <si>
    <t>Wk. 3</t>
  </si>
  <si>
    <t>Wk. 4</t>
  </si>
  <si>
    <t>Wk. 5</t>
  </si>
  <si>
    <t>Wk. 6</t>
  </si>
  <si>
    <t>Wk. 7</t>
  </si>
  <si>
    <t>Assistance work.</t>
  </si>
  <si>
    <t>Wk. 8</t>
  </si>
  <si>
    <t>Wk. 9</t>
  </si>
  <si>
    <t>Wk. 10</t>
  </si>
  <si>
    <t>Wk. 11</t>
  </si>
  <si>
    <t>Wk. 12</t>
  </si>
  <si>
    <t>x 10</t>
  </si>
  <si>
    <t>x 8</t>
  </si>
  <si>
    <t>x 6</t>
  </si>
  <si>
    <t>x 4</t>
  </si>
  <si>
    <t>x 5</t>
  </si>
  <si>
    <t>Attempt 1:</t>
  </si>
  <si>
    <t>Attempt 2:</t>
  </si>
  <si>
    <t>Attempt 3:</t>
  </si>
  <si>
    <t>x 2</t>
  </si>
  <si>
    <t>x 1</t>
  </si>
  <si>
    <t>x 3</t>
  </si>
  <si>
    <t>Seated Cable Rows: 3 sets of 10</t>
  </si>
  <si>
    <t>Lat Pulldowns: 3 sets of 10</t>
  </si>
  <si>
    <t>Ab work</t>
  </si>
  <si>
    <t>Shrugs: 3 sets of 10</t>
  </si>
  <si>
    <t>x5r x3s</t>
  </si>
  <si>
    <t>12 WEEK DEADLIFT ROUTINE</t>
  </si>
  <si>
    <t>Enter current PR:</t>
  </si>
  <si>
    <t>Assistance work --</t>
  </si>
  <si>
    <t>Note: Rack pulls are from just below knee.</t>
  </si>
  <si>
    <t>Rack pulls:</t>
  </si>
  <si>
    <t>Enter desired weight increments: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</si>
</sst>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7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workbookViewId="0" topLeftCell="A24">
      <selection activeCell="F4" sqref="F4"/>
    </sheetView>
  </sheetViews>
  <sheetFormatPr defaultColWidth="9.140625" defaultRowHeight="12.75"/>
  <cols>
    <col min="1" max="1" width="1.1484375" style="0" customWidth="1"/>
    <col min="3" max="3" width="10.28125" style="0" customWidth="1"/>
    <col min="4" max="4" width="1.1484375" style="0" customWidth="1"/>
    <col min="5" max="5" width="1.421875" style="14" customWidth="1"/>
    <col min="6" max="6" width="9.7109375" style="0" customWidth="1"/>
    <col min="7" max="7" width="5.7109375" style="0" customWidth="1"/>
    <col min="8" max="8" width="7.140625" style="0" customWidth="1"/>
    <col min="9" max="9" width="0.9921875" style="0" customWidth="1"/>
    <col min="10" max="10" width="1.421875" style="14" customWidth="1"/>
    <col min="11" max="11" width="9.28125" style="0" customWidth="1"/>
    <col min="13" max="13" width="0.85546875" style="0" customWidth="1"/>
    <col min="14" max="14" width="1.421875" style="14" customWidth="1"/>
    <col min="15" max="15" width="9.8515625" style="0" customWidth="1"/>
    <col min="16" max="16" width="4.8515625" style="0" customWidth="1"/>
    <col min="17" max="17" width="7.00390625" style="0" customWidth="1"/>
    <col min="18" max="18" width="1.1484375" style="0" customWidth="1"/>
  </cols>
  <sheetData>
    <row r="1" ht="12.75">
      <c r="G1" s="1" t="s">
        <v>29</v>
      </c>
    </row>
    <row r="2" ht="13.5" thickBot="1"/>
    <row r="3" spans="2:17" ht="13.5" thickBot="1">
      <c r="B3" s="1" t="s">
        <v>30</v>
      </c>
      <c r="F3" s="30">
        <v>515</v>
      </c>
      <c r="K3" s="1" t="s">
        <v>34</v>
      </c>
      <c r="Q3" s="31">
        <v>5</v>
      </c>
    </row>
    <row r="4" spans="1:18" ht="5.25" customHeight="1">
      <c r="A4" s="24"/>
      <c r="B4" s="26"/>
      <c r="C4" s="24"/>
      <c r="D4" s="24"/>
      <c r="E4" s="24"/>
      <c r="F4" s="1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2.75">
      <c r="A5" s="27"/>
      <c r="B5" s="7"/>
      <c r="C5" s="7"/>
      <c r="D5" s="18"/>
      <c r="E5" s="19"/>
      <c r="F5" s="7"/>
      <c r="G5" s="7"/>
      <c r="H5" s="7"/>
      <c r="I5" s="18"/>
      <c r="J5" s="19"/>
      <c r="K5" s="7"/>
      <c r="L5" s="7"/>
      <c r="M5" s="18"/>
      <c r="N5" s="19"/>
      <c r="O5" s="7"/>
      <c r="P5" s="7"/>
      <c r="Q5" s="8"/>
      <c r="R5" s="24"/>
    </row>
    <row r="6" spans="1:18" s="2" customFormat="1" ht="12.75">
      <c r="A6" s="28"/>
      <c r="B6" s="9" t="s">
        <v>0</v>
      </c>
      <c r="C6" s="9"/>
      <c r="D6" s="12"/>
      <c r="E6" s="16"/>
      <c r="F6" s="9" t="s">
        <v>1</v>
      </c>
      <c r="G6" s="9"/>
      <c r="H6" s="9"/>
      <c r="I6" s="12"/>
      <c r="J6" s="16"/>
      <c r="K6" s="9" t="s">
        <v>2</v>
      </c>
      <c r="L6" s="9"/>
      <c r="M6" s="12"/>
      <c r="N6" s="16"/>
      <c r="O6" s="9" t="s">
        <v>3</v>
      </c>
      <c r="P6" s="9"/>
      <c r="Q6" s="11"/>
      <c r="R6" s="25"/>
    </row>
    <row r="7" spans="1:18" ht="12.75">
      <c r="A7" s="20"/>
      <c r="B7" s="5">
        <f>CEILING($F$3*0.45,+Q3)</f>
        <v>235</v>
      </c>
      <c r="C7" s="5" t="s">
        <v>13</v>
      </c>
      <c r="D7" s="13"/>
      <c r="E7" s="15"/>
      <c r="F7" s="5">
        <f>+CEILING($F$3*0.45,+Q3)</f>
        <v>235</v>
      </c>
      <c r="G7" s="5" t="s">
        <v>13</v>
      </c>
      <c r="H7" s="5"/>
      <c r="I7" s="13"/>
      <c r="J7" s="15"/>
      <c r="K7" s="5">
        <f>+CEILING($F$3*0.45,Q3)</f>
        <v>235</v>
      </c>
      <c r="L7" s="5" t="s">
        <v>13</v>
      </c>
      <c r="M7" s="13"/>
      <c r="N7" s="15"/>
      <c r="O7" s="5">
        <f>+CEILING($F$3*0.45,Q3)</f>
        <v>235</v>
      </c>
      <c r="P7" s="5" t="s">
        <v>13</v>
      </c>
      <c r="Q7" s="3"/>
      <c r="R7" s="24"/>
    </row>
    <row r="8" spans="1:18" ht="12.75">
      <c r="A8" s="20"/>
      <c r="B8" s="5">
        <f>+CEILING($F$3*0.55,+Q3)</f>
        <v>285</v>
      </c>
      <c r="C8" s="5" t="s">
        <v>13</v>
      </c>
      <c r="D8" s="13"/>
      <c r="E8" s="15"/>
      <c r="F8" s="5">
        <f>+CEILING($F$3*0.55,+Q3)</f>
        <v>285</v>
      </c>
      <c r="G8" s="5" t="s">
        <v>13</v>
      </c>
      <c r="H8" s="5"/>
      <c r="I8" s="13"/>
      <c r="J8" s="15"/>
      <c r="K8" s="5">
        <f>+CEILING($F$3*0.55,Q3)</f>
        <v>285</v>
      </c>
      <c r="L8" s="5" t="s">
        <v>13</v>
      </c>
      <c r="M8" s="13"/>
      <c r="N8" s="15"/>
      <c r="O8" s="5">
        <f>+CEILING($F$3*0.583,Q3)</f>
        <v>305</v>
      </c>
      <c r="P8" s="5" t="s">
        <v>13</v>
      </c>
      <c r="Q8" s="3"/>
      <c r="R8" s="24"/>
    </row>
    <row r="9" spans="1:18" ht="12.75">
      <c r="A9" s="20"/>
      <c r="B9" s="5">
        <f>+CEILING(+$F$3*0.617,+Q3)</f>
        <v>320</v>
      </c>
      <c r="C9" s="5" t="s">
        <v>13</v>
      </c>
      <c r="D9" s="13"/>
      <c r="E9" s="15"/>
      <c r="F9" s="5">
        <f>+CEILING($F$3*0.633,+Q3)</f>
        <v>330</v>
      </c>
      <c r="G9" s="5" t="s">
        <v>13</v>
      </c>
      <c r="H9" s="5"/>
      <c r="I9" s="13"/>
      <c r="J9" s="15"/>
      <c r="K9" s="5">
        <f>+CEILING($F$3*0.65,Q3)</f>
        <v>335</v>
      </c>
      <c r="L9" s="5" t="s">
        <v>13</v>
      </c>
      <c r="M9" s="13"/>
      <c r="N9" s="15"/>
      <c r="O9" s="5">
        <f>+CEILING($F$3*0.666,Q3)</f>
        <v>345</v>
      </c>
      <c r="P9" s="5" t="s">
        <v>13</v>
      </c>
      <c r="Q9" s="3"/>
      <c r="R9" s="24"/>
    </row>
    <row r="10" spans="1:18" ht="12.75">
      <c r="A10" s="20"/>
      <c r="B10" s="5">
        <f>+CEILING(+$F$3*0.683,+Q3)</f>
        <v>355</v>
      </c>
      <c r="C10" s="5" t="s">
        <v>14</v>
      </c>
      <c r="D10" s="13"/>
      <c r="E10" s="15"/>
      <c r="F10" s="5">
        <f>+CEILING($F$3*0.7,+Q3)</f>
        <v>365</v>
      </c>
      <c r="G10" s="5" t="s">
        <v>14</v>
      </c>
      <c r="H10" s="5"/>
      <c r="I10" s="13"/>
      <c r="J10" s="15"/>
      <c r="K10" s="5">
        <f>+CEILING($F$3*0.716,Q3)</f>
        <v>370</v>
      </c>
      <c r="L10" s="5" t="s">
        <v>14</v>
      </c>
      <c r="M10" s="13"/>
      <c r="N10" s="15"/>
      <c r="O10" s="5">
        <f>+CEILING($F$3*0.733,Q3)</f>
        <v>380</v>
      </c>
      <c r="P10" s="5" t="s">
        <v>14</v>
      </c>
      <c r="Q10" s="3"/>
      <c r="R10" s="24"/>
    </row>
    <row r="11" spans="1:18" ht="12.75">
      <c r="A11" s="20"/>
      <c r="B11" s="5">
        <f>+CEILING(+$F$3*0.75,+Q3)</f>
        <v>390</v>
      </c>
      <c r="C11" s="5" t="s">
        <v>15</v>
      </c>
      <c r="D11" s="13"/>
      <c r="E11" s="15"/>
      <c r="F11" s="5">
        <f>+CEILING($F$3*0.766,+Q3)</f>
        <v>395</v>
      </c>
      <c r="G11" s="5" t="s">
        <v>15</v>
      </c>
      <c r="H11" s="5"/>
      <c r="I11" s="13"/>
      <c r="J11" s="15"/>
      <c r="K11" s="5">
        <f>+CEILING($F$3*0.783,Q3)</f>
        <v>405</v>
      </c>
      <c r="L11" s="5" t="s">
        <v>15</v>
      </c>
      <c r="M11" s="13"/>
      <c r="N11" s="15"/>
      <c r="O11" s="5">
        <f>+CEILING($F$3*0.8,Q3)</f>
        <v>415</v>
      </c>
      <c r="P11" s="5" t="s">
        <v>15</v>
      </c>
      <c r="Q11" s="3"/>
      <c r="R11" s="24"/>
    </row>
    <row r="12" spans="1:18" ht="12.75">
      <c r="A12" s="20"/>
      <c r="B12" s="5"/>
      <c r="C12" s="5"/>
      <c r="D12" s="13"/>
      <c r="E12" s="15"/>
      <c r="F12" s="5"/>
      <c r="G12" s="5"/>
      <c r="H12" s="5"/>
      <c r="I12" s="13"/>
      <c r="J12" s="15"/>
      <c r="K12" s="5"/>
      <c r="L12" s="5"/>
      <c r="M12" s="13"/>
      <c r="N12" s="15"/>
      <c r="O12" s="5"/>
      <c r="P12" s="5"/>
      <c r="Q12" s="3"/>
      <c r="R12" s="24"/>
    </row>
    <row r="13" spans="1:18" ht="12.75">
      <c r="A13" s="20"/>
      <c r="B13" s="5" t="s">
        <v>7</v>
      </c>
      <c r="C13" s="5"/>
      <c r="D13" s="13"/>
      <c r="E13" s="15"/>
      <c r="F13" s="5" t="s">
        <v>33</v>
      </c>
      <c r="G13" s="5">
        <f>+CEILING(+$F$3*0.816,Q3)</f>
        <v>425</v>
      </c>
      <c r="H13" s="5" t="s">
        <v>28</v>
      </c>
      <c r="I13" s="13"/>
      <c r="J13" s="15"/>
      <c r="K13" s="5" t="s">
        <v>7</v>
      </c>
      <c r="L13" s="5"/>
      <c r="M13" s="13"/>
      <c r="N13" s="15"/>
      <c r="O13" s="5" t="s">
        <v>33</v>
      </c>
      <c r="P13" s="5">
        <f>+CEILING(+$F$3*0.883,Q3)</f>
        <v>455</v>
      </c>
      <c r="Q13" s="3" t="s">
        <v>28</v>
      </c>
      <c r="R13" s="24"/>
    </row>
    <row r="14" spans="1:18" ht="12.75">
      <c r="A14" s="20"/>
      <c r="B14" s="5"/>
      <c r="C14" s="5"/>
      <c r="D14" s="13"/>
      <c r="E14" s="15"/>
      <c r="F14" s="5" t="s">
        <v>7</v>
      </c>
      <c r="G14" s="5"/>
      <c r="H14" s="5"/>
      <c r="I14" s="13"/>
      <c r="J14" s="15"/>
      <c r="K14" s="5"/>
      <c r="L14" s="5"/>
      <c r="M14" s="13"/>
      <c r="N14" s="15"/>
      <c r="O14" s="5" t="s">
        <v>7</v>
      </c>
      <c r="P14" s="5"/>
      <c r="Q14" s="3"/>
      <c r="R14" s="24"/>
    </row>
    <row r="15" spans="1:18" ht="12.75">
      <c r="A15" s="20"/>
      <c r="B15" s="5"/>
      <c r="C15" s="5"/>
      <c r="D15" s="13"/>
      <c r="E15" s="15"/>
      <c r="F15" s="5"/>
      <c r="G15" s="5"/>
      <c r="H15" s="5"/>
      <c r="I15" s="13"/>
      <c r="J15" s="15"/>
      <c r="K15" s="5"/>
      <c r="L15" s="5"/>
      <c r="M15" s="13"/>
      <c r="N15" s="15"/>
      <c r="O15" s="5"/>
      <c r="P15" s="5"/>
      <c r="Q15" s="3"/>
      <c r="R15" s="24"/>
    </row>
    <row r="16" spans="1:18" ht="4.5" customHeight="1">
      <c r="A16" s="2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1"/>
      <c r="R16" s="24"/>
    </row>
    <row r="17" spans="1:18" ht="12.75">
      <c r="A17" s="20"/>
      <c r="B17" s="5"/>
      <c r="C17" s="5"/>
      <c r="D17" s="13"/>
      <c r="E17" s="15"/>
      <c r="F17" s="5"/>
      <c r="G17" s="5"/>
      <c r="H17" s="5"/>
      <c r="I17" s="13"/>
      <c r="J17" s="15"/>
      <c r="K17" s="5"/>
      <c r="L17" s="5"/>
      <c r="M17" s="13"/>
      <c r="N17" s="15"/>
      <c r="O17" s="5"/>
      <c r="P17" s="5"/>
      <c r="Q17" s="3"/>
      <c r="R17" s="24"/>
    </row>
    <row r="18" spans="1:18" s="2" customFormat="1" ht="12.75">
      <c r="A18" s="28"/>
      <c r="B18" s="9" t="s">
        <v>4</v>
      </c>
      <c r="C18" s="9"/>
      <c r="D18" s="12"/>
      <c r="E18" s="16"/>
      <c r="F18" s="9" t="s">
        <v>5</v>
      </c>
      <c r="G18" s="9"/>
      <c r="H18" s="9"/>
      <c r="I18" s="12"/>
      <c r="J18" s="16"/>
      <c r="K18" s="9" t="s">
        <v>6</v>
      </c>
      <c r="L18" s="9"/>
      <c r="M18" s="12"/>
      <c r="N18" s="16"/>
      <c r="O18" s="9" t="s">
        <v>8</v>
      </c>
      <c r="P18" s="9"/>
      <c r="Q18" s="11"/>
      <c r="R18" s="25"/>
    </row>
    <row r="19" spans="1:18" ht="12.75">
      <c r="A19" s="20"/>
      <c r="B19" s="5">
        <f>+CEILING($F$3*0.45,Q3)</f>
        <v>235</v>
      </c>
      <c r="C19" s="5" t="s">
        <v>13</v>
      </c>
      <c r="D19" s="13"/>
      <c r="E19" s="15"/>
      <c r="F19" s="5">
        <f>+CEILING($F$3*0.45,Q3)</f>
        <v>235</v>
      </c>
      <c r="G19" s="5" t="s">
        <v>13</v>
      </c>
      <c r="H19" s="5"/>
      <c r="I19" s="13"/>
      <c r="J19" s="15"/>
      <c r="K19" s="5">
        <f>+CEILING($F$3*0.45,Q3)</f>
        <v>235</v>
      </c>
      <c r="L19" s="5" t="s">
        <v>13</v>
      </c>
      <c r="M19" s="13"/>
      <c r="N19" s="15"/>
      <c r="O19" s="5">
        <f>+CEILING($F$3*0.45,Q3)</f>
        <v>235</v>
      </c>
      <c r="P19" s="5" t="s">
        <v>13</v>
      </c>
      <c r="Q19" s="3"/>
      <c r="R19" s="24"/>
    </row>
    <row r="20" spans="1:18" ht="12.75">
      <c r="A20" s="20"/>
      <c r="B20" s="5">
        <f>+CEILING(+$F$3*0.617,Q3)</f>
        <v>320</v>
      </c>
      <c r="C20" s="5" t="s">
        <v>13</v>
      </c>
      <c r="D20" s="13"/>
      <c r="E20" s="15"/>
      <c r="F20" s="5">
        <f>+CEILING(+$F$3*0.617,Q3)</f>
        <v>320</v>
      </c>
      <c r="G20" s="5" t="s">
        <v>13</v>
      </c>
      <c r="H20" s="5"/>
      <c r="I20" s="13"/>
      <c r="J20" s="15"/>
      <c r="K20" s="5">
        <f>+CEILING(+$F$3*0.617,Q3)</f>
        <v>320</v>
      </c>
      <c r="L20" s="5" t="s">
        <v>13</v>
      </c>
      <c r="M20" s="13"/>
      <c r="N20" s="15"/>
      <c r="O20" s="5">
        <f>+CEILING(+$F$3*0.617,Q3)</f>
        <v>320</v>
      </c>
      <c r="P20" s="5" t="s">
        <v>13</v>
      </c>
      <c r="Q20" s="3"/>
      <c r="R20" s="24"/>
    </row>
    <row r="21" spans="1:18" ht="12.75">
      <c r="A21" s="20"/>
      <c r="B21" s="5">
        <f>+CEILING(+$F$3*0.75,Q3)</f>
        <v>390</v>
      </c>
      <c r="C21" s="5" t="s">
        <v>14</v>
      </c>
      <c r="D21" s="13"/>
      <c r="E21" s="15"/>
      <c r="F21" s="5">
        <f>+CEILING($F$3*0.733,Q3)</f>
        <v>380</v>
      </c>
      <c r="G21" s="5" t="s">
        <v>17</v>
      </c>
      <c r="H21" s="5"/>
      <c r="I21" s="13"/>
      <c r="J21" s="15"/>
      <c r="K21" s="5">
        <f>+CEILING($F$3*0.733,Q3)</f>
        <v>380</v>
      </c>
      <c r="L21" s="5" t="s">
        <v>17</v>
      </c>
      <c r="M21" s="13"/>
      <c r="N21" s="15"/>
      <c r="O21" s="5">
        <f>+CEILING($F$3*0.733,Q3)</f>
        <v>380</v>
      </c>
      <c r="P21" s="5" t="s">
        <v>17</v>
      </c>
      <c r="Q21" s="3"/>
      <c r="R21" s="24"/>
    </row>
    <row r="22" spans="1:18" ht="12.75">
      <c r="A22" s="20"/>
      <c r="B22" s="5">
        <f>+CEILING(+$F$3*0.816,Q3)</f>
        <v>425</v>
      </c>
      <c r="C22" s="5" t="s">
        <v>15</v>
      </c>
      <c r="D22" s="13"/>
      <c r="E22" s="15"/>
      <c r="F22" s="5">
        <f>+CEILING($F$3*0.766,Q3)</f>
        <v>395</v>
      </c>
      <c r="G22" s="5" t="s">
        <v>14</v>
      </c>
      <c r="H22" s="5"/>
      <c r="I22" s="13"/>
      <c r="J22" s="15"/>
      <c r="K22" s="5">
        <f>+CEILING($F$3*0.783,Q3)</f>
        <v>405</v>
      </c>
      <c r="L22" s="5" t="s">
        <v>14</v>
      </c>
      <c r="M22" s="13"/>
      <c r="N22" s="15"/>
      <c r="O22" s="5">
        <f>+CEILING($F$3*0.866,Q3)</f>
        <v>450</v>
      </c>
      <c r="P22" s="5" t="s">
        <v>15</v>
      </c>
      <c r="Q22" s="3"/>
      <c r="R22" s="24"/>
    </row>
    <row r="23" spans="1:18" ht="12.75">
      <c r="A23" s="20"/>
      <c r="B23" s="5">
        <f>+CEILING(+$F$3*0.883,Q3)</f>
        <v>455</v>
      </c>
      <c r="C23" s="5" t="s">
        <v>16</v>
      </c>
      <c r="D23" s="13"/>
      <c r="E23" s="15"/>
      <c r="F23" s="5">
        <f>+CEILING($F$3*0.833,Q3)</f>
        <v>430</v>
      </c>
      <c r="G23" s="5" t="s">
        <v>15</v>
      </c>
      <c r="H23" s="5"/>
      <c r="I23" s="13"/>
      <c r="J23" s="15"/>
      <c r="K23" s="5">
        <f>+CEILING($F$3*0.85,Q3)</f>
        <v>440</v>
      </c>
      <c r="L23" s="5" t="s">
        <v>15</v>
      </c>
      <c r="M23" s="13"/>
      <c r="N23" s="15"/>
      <c r="O23" s="5">
        <f>+CEILING($F$3*0.933,Q3)</f>
        <v>485</v>
      </c>
      <c r="P23" s="5" t="s">
        <v>16</v>
      </c>
      <c r="Q23" s="3"/>
      <c r="R23" s="24"/>
    </row>
    <row r="24" spans="1:18" ht="12.75">
      <c r="A24" s="20"/>
      <c r="B24" s="5"/>
      <c r="C24" s="5"/>
      <c r="D24" s="13"/>
      <c r="E24" s="15"/>
      <c r="F24" s="5">
        <f>+CEILING($F$3*0.9,Q3)</f>
        <v>465</v>
      </c>
      <c r="G24" s="5" t="s">
        <v>16</v>
      </c>
      <c r="H24" s="5"/>
      <c r="I24" s="13"/>
      <c r="J24" s="15"/>
      <c r="K24" s="5">
        <f>+CEILING($F$3*0.916,Q3)</f>
        <v>475</v>
      </c>
      <c r="L24" s="5" t="s">
        <v>16</v>
      </c>
      <c r="M24" s="13"/>
      <c r="N24" s="15"/>
      <c r="O24" s="5">
        <f>+CEILING($F$3*1,Q3)</f>
        <v>515</v>
      </c>
      <c r="P24" s="5" t="s">
        <v>21</v>
      </c>
      <c r="Q24" s="3"/>
      <c r="R24" s="24"/>
    </row>
    <row r="25" spans="1:18" ht="12.75">
      <c r="A25" s="20"/>
      <c r="B25" s="5" t="s">
        <v>7</v>
      </c>
      <c r="C25" s="5"/>
      <c r="D25" s="13"/>
      <c r="E25" s="15"/>
      <c r="F25" s="5"/>
      <c r="G25" s="5"/>
      <c r="H25" s="5"/>
      <c r="I25" s="13"/>
      <c r="J25" s="15"/>
      <c r="K25" s="5"/>
      <c r="L25" s="5"/>
      <c r="M25" s="13"/>
      <c r="N25" s="15"/>
      <c r="O25" s="5"/>
      <c r="P25" s="5"/>
      <c r="Q25" s="3"/>
      <c r="R25" s="24"/>
    </row>
    <row r="26" spans="1:18" ht="12.75">
      <c r="A26" s="20"/>
      <c r="B26" s="5"/>
      <c r="C26" s="5"/>
      <c r="D26" s="13"/>
      <c r="E26" s="15"/>
      <c r="F26" s="5" t="s">
        <v>33</v>
      </c>
      <c r="G26" s="5">
        <f>+CEILING($F$3*0.916,Q3)</f>
        <v>475</v>
      </c>
      <c r="H26" s="5" t="s">
        <v>28</v>
      </c>
      <c r="I26" s="13"/>
      <c r="J26" s="15"/>
      <c r="K26" s="5" t="s">
        <v>7</v>
      </c>
      <c r="L26" s="5"/>
      <c r="M26" s="13"/>
      <c r="N26" s="15"/>
      <c r="O26" s="5" t="s">
        <v>33</v>
      </c>
      <c r="P26" s="5">
        <f>+CEILING($F$3*0.95,Q3)</f>
        <v>490</v>
      </c>
      <c r="Q26" s="3" t="s">
        <v>28</v>
      </c>
      <c r="R26" s="24"/>
    </row>
    <row r="27" spans="1:18" ht="12.75">
      <c r="A27" s="20"/>
      <c r="B27" s="5"/>
      <c r="C27" s="5"/>
      <c r="D27" s="13"/>
      <c r="E27" s="15"/>
      <c r="F27" s="5" t="s">
        <v>7</v>
      </c>
      <c r="G27" s="5"/>
      <c r="H27" s="5"/>
      <c r="I27" s="13"/>
      <c r="J27" s="15"/>
      <c r="K27" s="5"/>
      <c r="L27" s="5"/>
      <c r="M27" s="13"/>
      <c r="N27" s="15"/>
      <c r="O27" s="5" t="s">
        <v>7</v>
      </c>
      <c r="P27" s="5"/>
      <c r="Q27" s="3"/>
      <c r="R27" s="24"/>
    </row>
    <row r="28" spans="1:18" ht="12.75">
      <c r="A28" s="20"/>
      <c r="B28" s="5"/>
      <c r="C28" s="5"/>
      <c r="D28" s="13"/>
      <c r="E28" s="15"/>
      <c r="F28" s="5"/>
      <c r="G28" s="5"/>
      <c r="H28" s="5"/>
      <c r="I28" s="13"/>
      <c r="J28" s="15"/>
      <c r="K28" s="5"/>
      <c r="L28" s="5"/>
      <c r="M28" s="13"/>
      <c r="N28" s="15"/>
      <c r="O28" s="5"/>
      <c r="P28" s="5"/>
      <c r="Q28" s="3"/>
      <c r="R28" s="24"/>
    </row>
    <row r="29" spans="1:18" ht="5.25" customHeight="1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"/>
      <c r="R29" s="24"/>
    </row>
    <row r="30" spans="1:18" ht="12.75">
      <c r="A30" s="20"/>
      <c r="B30" s="5"/>
      <c r="C30" s="5"/>
      <c r="D30" s="13"/>
      <c r="E30" s="15"/>
      <c r="F30" s="5"/>
      <c r="G30" s="5"/>
      <c r="H30" s="5"/>
      <c r="I30" s="13"/>
      <c r="J30" s="15"/>
      <c r="K30" s="5"/>
      <c r="L30" s="5"/>
      <c r="M30" s="13"/>
      <c r="N30" s="15"/>
      <c r="O30" s="5"/>
      <c r="P30" s="5"/>
      <c r="Q30" s="3"/>
      <c r="R30" s="24"/>
    </row>
    <row r="31" spans="1:18" s="2" customFormat="1" ht="12.75">
      <c r="A31" s="28"/>
      <c r="B31" s="9" t="s">
        <v>9</v>
      </c>
      <c r="C31" s="9"/>
      <c r="D31" s="12"/>
      <c r="E31" s="16"/>
      <c r="F31" s="9" t="s">
        <v>10</v>
      </c>
      <c r="G31" s="9"/>
      <c r="H31" s="9"/>
      <c r="I31" s="12"/>
      <c r="J31" s="16"/>
      <c r="K31" s="9" t="s">
        <v>11</v>
      </c>
      <c r="L31" s="9"/>
      <c r="M31" s="12"/>
      <c r="N31" s="16"/>
      <c r="O31" s="9" t="s">
        <v>12</v>
      </c>
      <c r="P31" s="9"/>
      <c r="Q31" s="11"/>
      <c r="R31" s="25"/>
    </row>
    <row r="32" spans="1:18" ht="12.75">
      <c r="A32" s="20"/>
      <c r="B32" s="5">
        <f>+CEILING($F$3*0.45,Q3)</f>
        <v>235</v>
      </c>
      <c r="C32" s="5" t="s">
        <v>13</v>
      </c>
      <c r="D32" s="13"/>
      <c r="E32" s="15"/>
      <c r="F32" s="5">
        <f>+CEILING($F$3*0.45,Q3)</f>
        <v>235</v>
      </c>
      <c r="G32" s="5" t="s">
        <v>13</v>
      </c>
      <c r="H32" s="5"/>
      <c r="I32" s="13"/>
      <c r="J32" s="15"/>
      <c r="K32" s="5">
        <f>+CEILING($F$3*0.45,Q3)</f>
        <v>235</v>
      </c>
      <c r="L32" s="5" t="s">
        <v>13</v>
      </c>
      <c r="M32" s="13"/>
      <c r="N32" s="15"/>
      <c r="O32" s="5">
        <f>+CEILING($F$3*0.45,Q3)</f>
        <v>235</v>
      </c>
      <c r="P32" s="5" t="s">
        <v>13</v>
      </c>
      <c r="Q32" s="3"/>
      <c r="R32" s="24"/>
    </row>
    <row r="33" spans="1:18" ht="12.75">
      <c r="A33" s="20"/>
      <c r="B33" s="5">
        <f>+CEILING(+$F$3*0.617,Q3)</f>
        <v>320</v>
      </c>
      <c r="C33" s="5" t="s">
        <v>13</v>
      </c>
      <c r="D33" s="13"/>
      <c r="E33" s="15"/>
      <c r="F33" s="5">
        <f>+CEILING(+$F$3*0.617,Q3)</f>
        <v>320</v>
      </c>
      <c r="G33" s="5" t="s">
        <v>13</v>
      </c>
      <c r="H33" s="5"/>
      <c r="I33" s="13"/>
      <c r="J33" s="15"/>
      <c r="K33" s="5">
        <f>+CEILING(+$F$3*0.617,Q3)</f>
        <v>320</v>
      </c>
      <c r="L33" s="5" t="s">
        <v>13</v>
      </c>
      <c r="M33" s="13"/>
      <c r="N33" s="15"/>
      <c r="O33" s="5">
        <f>+CEILING(+$F$3*0.617,Q3)</f>
        <v>320</v>
      </c>
      <c r="P33" s="5" t="s">
        <v>13</v>
      </c>
      <c r="Q33" s="3"/>
      <c r="R33" s="24"/>
    </row>
    <row r="34" spans="1:18" ht="12.75">
      <c r="A34" s="20"/>
      <c r="B34" s="5">
        <f>+CEILING($F$3*0.733,Q3)</f>
        <v>380</v>
      </c>
      <c r="C34" s="5" t="s">
        <v>17</v>
      </c>
      <c r="D34" s="13"/>
      <c r="E34" s="15"/>
      <c r="F34" s="5">
        <f>+CEILING($F$3*0.733,Q3)</f>
        <v>380</v>
      </c>
      <c r="G34" s="5" t="s">
        <v>17</v>
      </c>
      <c r="H34" s="5"/>
      <c r="I34" s="13"/>
      <c r="J34" s="15"/>
      <c r="K34" s="5">
        <f>+CEILING($F$3*0.733,Q3)</f>
        <v>380</v>
      </c>
      <c r="L34" s="5" t="s">
        <v>17</v>
      </c>
      <c r="M34" s="13"/>
      <c r="N34" s="15"/>
      <c r="O34" s="5">
        <f>+CEILING($F$3*0.733,Q3)</f>
        <v>380</v>
      </c>
      <c r="P34" s="5" t="s">
        <v>17</v>
      </c>
      <c r="Q34" s="3"/>
      <c r="R34" s="24"/>
    </row>
    <row r="35" spans="1:18" ht="12.75">
      <c r="A35" s="20"/>
      <c r="B35" s="5">
        <f>+CEILING(+$F$3*0.883,Q3)</f>
        <v>455</v>
      </c>
      <c r="C35" s="5" t="s">
        <v>15</v>
      </c>
      <c r="D35" s="13"/>
      <c r="E35" s="15"/>
      <c r="F35" s="5">
        <f>+CEILING($F$3*0.833,Q3)</f>
        <v>430</v>
      </c>
      <c r="G35" s="5" t="s">
        <v>22</v>
      </c>
      <c r="H35" s="5"/>
      <c r="I35" s="13"/>
      <c r="J35" s="15"/>
      <c r="K35" s="5">
        <f>+CEILING($F$3*0.833,Q3)</f>
        <v>430</v>
      </c>
      <c r="L35" s="5" t="s">
        <v>22</v>
      </c>
      <c r="M35" s="13"/>
      <c r="N35" s="15"/>
      <c r="O35" s="5">
        <f>+CEILING($F$3*0.45,Q3)</f>
        <v>235</v>
      </c>
      <c r="P35" s="5" t="s">
        <v>13</v>
      </c>
      <c r="Q35" s="3"/>
      <c r="R35" s="24"/>
    </row>
    <row r="36" spans="1:18" ht="12.75">
      <c r="A36" s="20"/>
      <c r="B36" s="5">
        <f>+CEILING($F$3*0.95,Q3)</f>
        <v>490</v>
      </c>
      <c r="C36" s="5" t="s">
        <v>16</v>
      </c>
      <c r="D36" s="13"/>
      <c r="E36" s="15"/>
      <c r="F36" s="5">
        <f>+CEILING($F$3*0.916,Q3)</f>
        <v>475</v>
      </c>
      <c r="G36" s="5" t="s">
        <v>17</v>
      </c>
      <c r="H36" s="5"/>
      <c r="I36" s="13"/>
      <c r="J36" s="15"/>
      <c r="K36" s="5">
        <f>+CEILING($F$3*0.933,Q3)</f>
        <v>485</v>
      </c>
      <c r="L36" s="5" t="s">
        <v>17</v>
      </c>
      <c r="M36" s="13"/>
      <c r="N36" s="15"/>
      <c r="O36" s="5">
        <f>+CEILING(+$F$3*0.617,Q3)</f>
        <v>320</v>
      </c>
      <c r="P36" s="5" t="s">
        <v>13</v>
      </c>
      <c r="Q36" s="3"/>
      <c r="R36" s="24"/>
    </row>
    <row r="37" spans="1:18" ht="12.75">
      <c r="A37" s="20"/>
      <c r="B37" s="5">
        <f>+CEILING($F$3*1.016,Q3)</f>
        <v>525</v>
      </c>
      <c r="C37" s="5" t="s">
        <v>21</v>
      </c>
      <c r="D37" s="13"/>
      <c r="E37" s="15"/>
      <c r="F37" s="5">
        <f>+CEILING($F$3*0.983,Q3)</f>
        <v>510</v>
      </c>
      <c r="G37" s="5" t="s">
        <v>23</v>
      </c>
      <c r="H37" s="5"/>
      <c r="I37" s="13"/>
      <c r="J37" s="15"/>
      <c r="K37" s="5">
        <f>+CEILING($F$3*1,Q3)</f>
        <v>515</v>
      </c>
      <c r="L37" s="5" t="s">
        <v>23</v>
      </c>
      <c r="M37" s="13"/>
      <c r="N37" s="15"/>
      <c r="O37" s="5">
        <f>+CEILING($F$3*0.733,Q3)</f>
        <v>380</v>
      </c>
      <c r="P37" s="5" t="s">
        <v>17</v>
      </c>
      <c r="Q37" s="3"/>
      <c r="R37" s="24"/>
    </row>
    <row r="38" spans="1:18" ht="12.75">
      <c r="A38" s="20"/>
      <c r="B38" s="5"/>
      <c r="C38" s="5"/>
      <c r="D38" s="13"/>
      <c r="E38" s="15"/>
      <c r="F38" s="5">
        <f>+CEILING($F$3*1.05,Q3)</f>
        <v>545</v>
      </c>
      <c r="G38" s="5" t="s">
        <v>22</v>
      </c>
      <c r="H38" s="5"/>
      <c r="I38" s="13"/>
      <c r="J38" s="15"/>
      <c r="K38" s="5">
        <f>+CEILING($F$3*1.066,Q3)</f>
        <v>550</v>
      </c>
      <c r="L38" s="5" t="s">
        <v>22</v>
      </c>
      <c r="M38" s="13"/>
      <c r="N38" s="15"/>
      <c r="O38" s="5">
        <f>+CEILING($F$3*0.833,Q3)</f>
        <v>430</v>
      </c>
      <c r="P38" s="5" t="s">
        <v>22</v>
      </c>
      <c r="Q38" s="3"/>
      <c r="R38" s="24"/>
    </row>
    <row r="39" spans="1:18" ht="12.75">
      <c r="A39" s="20"/>
      <c r="B39" s="5" t="s">
        <v>7</v>
      </c>
      <c r="C39" s="5"/>
      <c r="D39" s="13"/>
      <c r="E39" s="15"/>
      <c r="F39" s="5"/>
      <c r="G39" s="5"/>
      <c r="H39" s="5"/>
      <c r="I39" s="13"/>
      <c r="J39" s="15"/>
      <c r="K39" s="5"/>
      <c r="L39" s="5"/>
      <c r="M39" s="13"/>
      <c r="N39" s="15"/>
      <c r="O39" s="5"/>
      <c r="P39" s="5"/>
      <c r="Q39" s="3"/>
      <c r="R39" s="24"/>
    </row>
    <row r="40" spans="1:18" ht="12.75">
      <c r="A40" s="20"/>
      <c r="B40" s="5"/>
      <c r="C40" s="5"/>
      <c r="D40" s="13"/>
      <c r="E40" s="15"/>
      <c r="F40" s="5" t="s">
        <v>33</v>
      </c>
      <c r="G40" s="5">
        <f>+CEILING($F$3*0.983,Q3)</f>
        <v>510</v>
      </c>
      <c r="H40" s="5" t="s">
        <v>28</v>
      </c>
      <c r="I40" s="13"/>
      <c r="J40" s="15"/>
      <c r="K40" s="5" t="s">
        <v>7</v>
      </c>
      <c r="L40" s="5"/>
      <c r="M40" s="13"/>
      <c r="N40" s="15"/>
      <c r="O40" s="5"/>
      <c r="P40" s="5"/>
      <c r="Q40" s="3"/>
      <c r="R40" s="24"/>
    </row>
    <row r="41" spans="1:18" ht="12.75">
      <c r="A41" s="29"/>
      <c r="B41" s="6"/>
      <c r="C41" s="6"/>
      <c r="D41" s="22"/>
      <c r="E41" s="23"/>
      <c r="F41" s="6" t="s">
        <v>7</v>
      </c>
      <c r="G41" s="6"/>
      <c r="H41" s="6"/>
      <c r="I41" s="22"/>
      <c r="J41" s="23"/>
      <c r="K41" s="6"/>
      <c r="L41" s="6"/>
      <c r="M41" s="22"/>
      <c r="N41" s="23"/>
      <c r="O41" s="6"/>
      <c r="P41" s="6"/>
      <c r="Q41" s="4"/>
      <c r="R41" s="24"/>
    </row>
    <row r="42" spans="1:18" ht="5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4"/>
    </row>
    <row r="44" spans="2:15" ht="12.75">
      <c r="B44" s="10" t="s">
        <v>32</v>
      </c>
      <c r="C44" s="10"/>
      <c r="D44" s="10"/>
      <c r="E44" s="17"/>
      <c r="F44" s="10"/>
      <c r="L44" t="s">
        <v>18</v>
      </c>
      <c r="O44" s="1">
        <f>+CEILING($F$3*0.966,Q3)</f>
        <v>500</v>
      </c>
    </row>
    <row r="45" spans="3:15" ht="12.75">
      <c r="C45" s="10"/>
      <c r="D45" s="10"/>
      <c r="E45" s="17"/>
      <c r="F45" s="10"/>
      <c r="L45" t="s">
        <v>19</v>
      </c>
      <c r="O45" s="1">
        <f>+CEILING($F$3*1.05,Q3)</f>
        <v>545</v>
      </c>
    </row>
    <row r="46" spans="2:15" ht="12.75">
      <c r="B46" s="10" t="s">
        <v>31</v>
      </c>
      <c r="C46" s="10"/>
      <c r="D46" s="10"/>
      <c r="E46" s="17"/>
      <c r="F46" s="10"/>
      <c r="L46" t="s">
        <v>20</v>
      </c>
      <c r="O46" s="1">
        <f>+CEILING($F$3*1.1,Q3)</f>
        <v>570</v>
      </c>
    </row>
    <row r="47" spans="2:6" ht="12.75">
      <c r="B47" s="10" t="s">
        <v>27</v>
      </c>
      <c r="C47" s="10"/>
      <c r="D47" s="10"/>
      <c r="E47" s="17"/>
      <c r="F47" s="10"/>
    </row>
    <row r="48" spans="2:6" ht="12.75">
      <c r="B48" s="10" t="s">
        <v>24</v>
      </c>
      <c r="C48" s="10"/>
      <c r="D48" s="10"/>
      <c r="E48" s="17"/>
      <c r="F48" s="10"/>
    </row>
    <row r="49" ht="12.75">
      <c r="B49" s="10" t="s">
        <v>25</v>
      </c>
    </row>
    <row r="50" ht="12.75">
      <c r="B50" s="10" t="s">
        <v>26</v>
      </c>
    </row>
  </sheetData>
  <printOptions/>
  <pageMargins left="0.75" right="0.75" top="1" bottom="1" header="0.5" footer="0.5"/>
  <pageSetup fitToHeight="1" fitToWidth="1" horizontalDpi="360" verticalDpi="36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Week Deadlift</dc:title>
  <dc:subject/>
  <dc:creator>BigG 71</dc:creator>
  <cp:keywords/>
  <dc:description/>
  <cp:lastModifiedBy>RSSI</cp:lastModifiedBy>
  <cp:lastPrinted>2003-02-06T23:24:14Z</cp:lastPrinted>
  <dcterms:created xsi:type="dcterms:W3CDTF">2002-12-24T02:47:35Z</dcterms:created>
  <dcterms:modified xsi:type="dcterms:W3CDTF">2003-07-19T13:52:12Z</dcterms:modified>
  <cp:category/>
  <cp:version/>
  <cp:contentType/>
  <cp:contentStatus/>
</cp:coreProperties>
</file>